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40" windowHeight="10305" activeTab="0"/>
  </bookViews>
  <sheets>
    <sheet name="tijd schema" sheetId="1" r:id="rId1"/>
    <sheet name="Invoerblad" sheetId="2" r:id="rId2"/>
  </sheets>
  <definedNames>
    <definedName name="_xlnm.Print_Area" localSheetId="1">'Invoerblad'!$A$2:$L$16</definedName>
    <definedName name="_xlnm.Print_Area" localSheetId="0">'tijd schema'!$A$1:$G$22</definedName>
  </definedNames>
  <calcPr fullCalcOnLoad="1"/>
</workbook>
</file>

<file path=xl/sharedStrings.xml><?xml version="1.0" encoding="utf-8"?>
<sst xmlns="http://schemas.openxmlformats.org/spreadsheetml/2006/main" count="36" uniqueCount="31">
  <si>
    <t>vereniging</t>
  </si>
  <si>
    <t>Nieuwkuijk</t>
  </si>
  <si>
    <t>Heesbeen</t>
  </si>
  <si>
    <t>Vlijmen</t>
  </si>
  <si>
    <t>Herpt</t>
  </si>
  <si>
    <t>Drunen</t>
  </si>
  <si>
    <t>Elshout</t>
  </si>
  <si>
    <t>Genderen</t>
  </si>
  <si>
    <t>Heusden</t>
  </si>
  <si>
    <t>Haarsteeg</t>
  </si>
  <si>
    <t>st. Joris</t>
  </si>
  <si>
    <t>st. Catharina</t>
  </si>
  <si>
    <t>st. Hubertus</t>
  </si>
  <si>
    <t>o.l.v. Schuts</t>
  </si>
  <si>
    <t>s.s.v. De Zwaan</t>
  </si>
  <si>
    <t>st. Blasius</t>
  </si>
  <si>
    <t>Uit</t>
  </si>
  <si>
    <t>nummer</t>
  </si>
  <si>
    <t>aanvangstijd</t>
  </si>
  <si>
    <t>St. Ambrosius</t>
  </si>
  <si>
    <t>alleen</t>
  </si>
  <si>
    <t>rood = aangepaste tijd ivm organiserende vereniging schiet als eerste</t>
  </si>
  <si>
    <t>st. Barbara / OLV Vlijmen</t>
  </si>
  <si>
    <t>s.s.v Juliana</t>
  </si>
  <si>
    <t>munitie</t>
  </si>
  <si>
    <t>jaartal</t>
  </si>
  <si>
    <r>
      <t xml:space="preserve">op vrijdag kan men voorschieten indien u vereniging dit voor woensdag 20.00 uur bij de Hans Pelders </t>
    </r>
    <r>
      <rPr>
        <b/>
        <sz val="11"/>
        <rFont val="Arial"/>
        <family val="2"/>
      </rPr>
      <t>06 18537844</t>
    </r>
  </si>
  <si>
    <t>Sint Barbara en Onze Lieve Vrouwe Schuts</t>
  </si>
  <si>
    <t>Sint Joris Heesbeen</t>
  </si>
  <si>
    <t>SVV Juliana Vlijmen te Nieuwkuijk</t>
  </si>
  <si>
    <t>Sint Blasius Heusden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</si>
</sst>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m/d/yyyy"/>
    <numFmt numFmtId="179" formatCode="d/mmm/yyyy"/>
    <numFmt numFmtId="180" formatCode="d\ mmmm\ yyyy"/>
    <numFmt numFmtId="181" formatCode="[$-413]dddd\ d\ mmmm\ yyyy"/>
    <numFmt numFmtId="182" formatCode="[$-413]d/mmm/yy;@"/>
    <numFmt numFmtId="183" formatCode="[$-413]d/mmm;@"/>
    <numFmt numFmtId="184" formatCode="&quot;Ja&quot;;&quot;Ja&quot;;&quot;Nee&quot;"/>
    <numFmt numFmtId="185" formatCode="&quot;Waar&quot;;&quot;Waar&quot;;&quot;Onwaar&quot;"/>
    <numFmt numFmtId="186" formatCode="&quot;Aan&quot;;&quot;Aan&quot;;&quot;Uit&quot;"/>
    <numFmt numFmtId="187" formatCode="[$€-2]\ #.##000_);[Red]\([$€-2]\ #.##000\)"/>
    <numFmt numFmtId="188" formatCode="h:mm;@"/>
    <numFmt numFmtId="189" formatCode="[$-409]h:mm\ AM/PM;@"/>
  </numFmts>
  <fonts count="49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6"/>
      <color rgb="FFFF0000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thick"/>
      <bottom style="thick"/>
    </border>
    <border>
      <left style="thin"/>
      <right style="thin"/>
      <top style="thin"/>
      <bottom style="thin"/>
    </border>
    <border>
      <left style="thick"/>
      <right style="dashed"/>
      <top style="thick"/>
      <bottom style="thick"/>
    </border>
    <border>
      <left>
        <color indexed="63"/>
      </left>
      <right style="dashed"/>
      <top style="thick"/>
      <bottom style="thick"/>
    </border>
    <border>
      <left style="hair"/>
      <right style="hair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179" fontId="2" fillId="0" borderId="0" xfId="0" applyNumberFormat="1" applyFont="1" applyAlignment="1" applyProtection="1">
      <alignment horizontal="center" vertical="center"/>
      <protection locked="0"/>
    </xf>
    <xf numFmtId="16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4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/>
    </xf>
    <xf numFmtId="183" fontId="7" fillId="33" borderId="11" xfId="0" applyNumberFormat="1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2" fontId="46" fillId="34" borderId="10" xfId="0" applyNumberFormat="1" applyFont="1" applyFill="1" applyBorder="1" applyAlignment="1" applyProtection="1">
      <alignment horizontal="center" vertical="center"/>
      <protection locked="0"/>
    </xf>
    <xf numFmtId="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34" borderId="12" xfId="0" applyFont="1" applyFill="1" applyBorder="1" applyAlignment="1" applyProtection="1">
      <alignment horizontal="left" vertical="center"/>
      <protection locked="0"/>
    </xf>
    <xf numFmtId="0" fontId="2" fillId="34" borderId="13" xfId="0" applyFont="1" applyFill="1" applyBorder="1" applyAlignment="1" applyProtection="1">
      <alignment horizontal="left" vertical="center"/>
      <protection locked="0"/>
    </xf>
    <xf numFmtId="183" fontId="8" fillId="33" borderId="10" xfId="0" applyNumberFormat="1" applyFont="1" applyFill="1" applyBorder="1" applyAlignment="1" applyProtection="1">
      <alignment horizontal="center" vertical="center"/>
      <protection locked="0"/>
    </xf>
    <xf numFmtId="183" fontId="8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8" fillId="33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16" fontId="2" fillId="0" borderId="0" xfId="0" applyNumberFormat="1" applyFont="1" applyAlignment="1" applyProtection="1">
      <alignment horizontal="center"/>
      <protection locked="0"/>
    </xf>
    <xf numFmtId="16" fontId="2" fillId="0" borderId="0" xfId="0" applyNumberFormat="1" applyFont="1" applyAlignment="1" applyProtection="1" quotePrefix="1">
      <alignment horizontal="right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4.8515625" style="2" bestFit="1" customWidth="1"/>
    <col min="2" max="2" width="10.7109375" style="2" bestFit="1" customWidth="1"/>
    <col min="3" max="6" width="25.7109375" style="3" customWidth="1"/>
    <col min="7" max="7" width="25.7109375" style="2" customWidth="1"/>
    <col min="8" max="16384" width="9.140625" style="2" customWidth="1"/>
  </cols>
  <sheetData>
    <row r="1" spans="1:7" ht="42.75" customHeight="1" thickBot="1">
      <c r="A1" s="32" t="str">
        <f>CONCATENATE("LSB TIJDEN ",+Invoerblad!O2," aanvang 14 uur")</f>
        <v>LSB TIJDEN 2024 aanvang 14 uur</v>
      </c>
      <c r="B1" s="32"/>
      <c r="C1" s="32"/>
      <c r="D1" s="32"/>
      <c r="E1" s="32"/>
      <c r="F1" s="32"/>
      <c r="G1" s="32"/>
    </row>
    <row r="2" spans="1:7" ht="33" customHeight="1" thickBot="1" thickTop="1">
      <c r="A2" s="25" t="s">
        <v>0</v>
      </c>
      <c r="B2" s="26" t="s">
        <v>16</v>
      </c>
      <c r="C2" s="23">
        <f>+A16</f>
        <v>45388</v>
      </c>
      <c r="D2" s="23">
        <f>+A17</f>
        <v>45416</v>
      </c>
      <c r="E2" s="23">
        <f>+A18</f>
        <v>45444</v>
      </c>
      <c r="F2" s="23">
        <f>+A19</f>
        <v>45472</v>
      </c>
      <c r="G2" s="24">
        <f>+A20</f>
        <v>45542</v>
      </c>
    </row>
    <row r="3" spans="1:7" ht="33" customHeight="1" thickBot="1" thickTop="1">
      <c r="A3" s="19" t="s">
        <v>12</v>
      </c>
      <c r="B3" s="20" t="s">
        <v>5</v>
      </c>
      <c r="C3" s="9">
        <f>IF(Invoerblad!D3="","",VLOOKUP(Invoerblad!D3,Invoerblad!$K$1:$L$41,2))</f>
        <v>14.299999999999999</v>
      </c>
      <c r="D3" s="9">
        <f>IF(Invoerblad!E3="","",VLOOKUP(Invoerblad!E3,Invoerblad!$K$1:$L$41,2))</f>
        <v>14.299999999999999</v>
      </c>
      <c r="E3" s="9">
        <f>IF(Invoerblad!F3="","",VLOOKUP(Invoerblad!F3,Invoerblad!$K$1:$L$41,2))</f>
        <v>16.1</v>
      </c>
      <c r="F3" s="9">
        <f>IF(Invoerblad!G3="","",VLOOKUP(Invoerblad!G3,Invoerblad!$K$1:$L$41,2))</f>
        <v>15.499999999999998</v>
      </c>
      <c r="G3" s="9">
        <f>IF(Invoerblad!H3="","",VLOOKUP(Invoerblad!H3,Invoerblad!$K$1:$L$41,2))</f>
        <v>14.499999999999998</v>
      </c>
    </row>
    <row r="4" spans="1:7" ht="33" customHeight="1" thickBot="1" thickTop="1">
      <c r="A4" s="21" t="s">
        <v>13</v>
      </c>
      <c r="B4" s="22" t="s">
        <v>6</v>
      </c>
      <c r="C4" s="18">
        <f>IF(Invoerblad!D4="","",VLOOKUP(Invoerblad!D4,Invoerblad!$K$1:$L$41,2))</f>
        <v>14.299999999999999</v>
      </c>
      <c r="D4" s="18">
        <f>IF(Invoerblad!E4="","",VLOOKUP(Invoerblad!E4,Invoerblad!$K$1:$L$41,2))</f>
        <v>14.299999999999999</v>
      </c>
      <c r="E4" s="18">
        <f>IF(Invoerblad!F4="","",VLOOKUP(Invoerblad!F4,Invoerblad!$K$1:$L$41,2))</f>
        <v>16.1</v>
      </c>
      <c r="F4" s="18">
        <f>IF(Invoerblad!G4="","",VLOOKUP(Invoerblad!G4,Invoerblad!$K$1:$L$41,2))</f>
        <v>15.499999999999998</v>
      </c>
      <c r="G4" s="18">
        <f>IF(Invoerblad!H4="","",VLOOKUP(Invoerblad!H4,Invoerblad!$K$1:$L$41,2))</f>
        <v>14.499999999999998</v>
      </c>
    </row>
    <row r="5" spans="1:7" ht="33" customHeight="1" thickBot="1" thickTop="1">
      <c r="A5" s="19" t="s">
        <v>14</v>
      </c>
      <c r="B5" s="20" t="s">
        <v>7</v>
      </c>
      <c r="C5" s="9">
        <f>IF(Invoerblad!D5="","",VLOOKUP(Invoerblad!D5,Invoerblad!$K$1:$L$41,2))</f>
        <v>14.499999999999998</v>
      </c>
      <c r="D5" s="9">
        <f>IF(Invoerblad!E5="","",VLOOKUP(Invoerblad!E5,Invoerblad!$K$1:$L$41,2))</f>
        <v>12</v>
      </c>
      <c r="E5" s="9">
        <f>IF(Invoerblad!F5="","",VLOOKUP(Invoerblad!F5,Invoerblad!$K$1:$L$41,2))</f>
        <v>16.300000000000004</v>
      </c>
      <c r="F5" s="9">
        <f>IF(Invoerblad!G5="","",VLOOKUP(Invoerblad!G5,Invoerblad!$K$1:$L$41,2))</f>
        <v>16.1</v>
      </c>
      <c r="G5" s="9">
        <f>IF(Invoerblad!H5="","",VLOOKUP(Invoerblad!H5,Invoerblad!$K$1:$L$41,2))</f>
        <v>15.1</v>
      </c>
    </row>
    <row r="6" spans="1:7" ht="33" customHeight="1" thickBot="1" thickTop="1">
      <c r="A6" s="21" t="s">
        <v>10</v>
      </c>
      <c r="B6" s="22" t="s">
        <v>2</v>
      </c>
      <c r="C6" s="18">
        <f>IF(Invoerblad!D6="","",VLOOKUP(Invoerblad!D6,Invoerblad!$K$1:$L$41,2))</f>
        <v>14.499999999999998</v>
      </c>
      <c r="D6" s="17">
        <f>IF(Invoerblad!E6="","",VLOOKUP(Invoerblad!E6,Invoerblad!$K$1:$L$41,2))</f>
        <v>12</v>
      </c>
      <c r="E6" s="18">
        <f>IF(Invoerblad!F6="","",VLOOKUP(Invoerblad!F6,Invoerblad!$K$1:$L$41,2))</f>
        <v>16.300000000000004</v>
      </c>
      <c r="F6" s="18">
        <f>IF(Invoerblad!G6="","",VLOOKUP(Invoerblad!G6,Invoerblad!$K$1:$L$41,2))</f>
        <v>16.1</v>
      </c>
      <c r="G6" s="18">
        <f>IF(Invoerblad!H6="","",VLOOKUP(Invoerblad!H6,Invoerblad!$K$1:$L$41,2))</f>
        <v>15.1</v>
      </c>
    </row>
    <row r="7" spans="1:7" ht="33" customHeight="1" thickBot="1" thickTop="1">
      <c r="A7" s="19" t="s">
        <v>11</v>
      </c>
      <c r="B7" s="20" t="s">
        <v>4</v>
      </c>
      <c r="C7" s="9">
        <f>IF(Invoerblad!D7="","",VLOOKUP(Invoerblad!D7,Invoerblad!$K$1:$L$41,2))</f>
        <v>15.1</v>
      </c>
      <c r="D7" s="9">
        <f>IF(Invoerblad!E7="","",VLOOKUP(Invoerblad!E7,Invoerblad!$K$1:$L$41,2))</f>
        <v>12.2</v>
      </c>
      <c r="E7" s="9">
        <f>IF(Invoerblad!F7="","",VLOOKUP(Invoerblad!F7,Invoerblad!$K$1:$L$41,2))</f>
        <v>14.2</v>
      </c>
      <c r="F7" s="9">
        <f>IF(Invoerblad!G7="","",VLOOKUP(Invoerblad!G7,Invoerblad!$K$1:$L$41,2))</f>
        <v>16.300000000000004</v>
      </c>
      <c r="G7" s="9">
        <f>IF(Invoerblad!H7="","",VLOOKUP(Invoerblad!H7,Invoerblad!$K$1:$L$41,2))</f>
        <v>15.299999999999999</v>
      </c>
    </row>
    <row r="8" spans="1:7" ht="33" customHeight="1" thickBot="1" thickTop="1">
      <c r="A8" s="21" t="s">
        <v>11</v>
      </c>
      <c r="B8" s="22" t="s">
        <v>3</v>
      </c>
      <c r="C8" s="18">
        <f>IF(Invoerblad!D8="","",VLOOKUP(Invoerblad!D8,Invoerblad!$K$1:$L$41,2))</f>
        <v>15.1</v>
      </c>
      <c r="D8" s="18">
        <f>IF(Invoerblad!E8="","",VLOOKUP(Invoerblad!E8,Invoerblad!$K$1:$L$41,2))</f>
        <v>12.2</v>
      </c>
      <c r="E8" s="18">
        <f>IF(Invoerblad!F8="","",VLOOKUP(Invoerblad!F8,Invoerblad!$K$1:$L$41,2))</f>
        <v>14.2</v>
      </c>
      <c r="F8" s="18">
        <f>IF(Invoerblad!G8="","",VLOOKUP(Invoerblad!G8,Invoerblad!$K$1:$L$41,2))</f>
        <v>16.300000000000004</v>
      </c>
      <c r="G8" s="18">
        <f>IF(Invoerblad!H8="","",VLOOKUP(Invoerblad!H8,Invoerblad!$K$1:$L$41,2))</f>
        <v>15.299999999999999</v>
      </c>
    </row>
    <row r="9" spans="1:7" ht="33" customHeight="1" thickBot="1" thickTop="1">
      <c r="A9" s="19" t="s">
        <v>10</v>
      </c>
      <c r="B9" s="20" t="s">
        <v>1</v>
      </c>
      <c r="C9" s="9">
        <f>IF(Invoerblad!D9="","",VLOOKUP(Invoerblad!D9,Invoerblad!$K$1:$L$41,2))</f>
        <v>15.299999999999999</v>
      </c>
      <c r="D9" s="9">
        <f>IF(Invoerblad!E9="","",VLOOKUP(Invoerblad!E9,Invoerblad!$K$1:$L$41,2))</f>
        <v>12.399999999999999</v>
      </c>
      <c r="E9" s="9">
        <f>IF(Invoerblad!F9="","",VLOOKUP(Invoerblad!F9,Invoerblad!$K$1:$L$41,2))</f>
        <v>14.399999999999999</v>
      </c>
      <c r="F9" s="9">
        <f>IF(Invoerblad!G9="","",VLOOKUP(Invoerblad!G9,Invoerblad!$K$1:$L$41,2))</f>
        <v>14.2</v>
      </c>
      <c r="G9" s="9">
        <f>IF(Invoerblad!H9="","",VLOOKUP(Invoerblad!H9,Invoerblad!$K$1:$L$41,2))</f>
        <v>15.499999999999998</v>
      </c>
    </row>
    <row r="10" spans="1:7" ht="33" customHeight="1" thickBot="1" thickTop="1">
      <c r="A10" s="21" t="s">
        <v>15</v>
      </c>
      <c r="B10" s="22" t="s">
        <v>8</v>
      </c>
      <c r="C10" s="18">
        <f>IF(Invoerblad!D10="","",VLOOKUP(Invoerblad!D10,Invoerblad!$K$1:$L$32,2))</f>
        <v>16.300000000000004</v>
      </c>
      <c r="D10" s="18">
        <f>IF(Invoerblad!E10="","",VLOOKUP(Invoerblad!E10,Invoerblad!$K$1:$L$32,2))</f>
        <v>13.399999999999999</v>
      </c>
      <c r="E10" s="18">
        <f>IF(Invoerblad!F10="","",VLOOKUP(Invoerblad!F10,Invoerblad!$K$1:$L$32,2))</f>
        <v>14</v>
      </c>
      <c r="F10" s="17">
        <f>IF(Invoerblad!G10="","",VLOOKUP(Invoerblad!G10,Invoerblad!$K$1:$L$32,2))</f>
        <v>14</v>
      </c>
      <c r="G10" s="18">
        <f>IF(Invoerblad!H10="","",VLOOKUP(Invoerblad!H10,Invoerblad!$K$1:$L$32,2))</f>
        <v>14.299999999999999</v>
      </c>
    </row>
    <row r="11" spans="1:7" ht="33" customHeight="1" thickBot="1" thickTop="1">
      <c r="A11" s="19" t="s">
        <v>23</v>
      </c>
      <c r="B11" s="20" t="s">
        <v>3</v>
      </c>
      <c r="C11" s="9">
        <f>IF(Invoerblad!D11="","",VLOOKUP(Invoerblad!D11,Invoerblad!$K$1:$L$32,2))</f>
        <v>16.300000000000004</v>
      </c>
      <c r="D11" s="9">
        <f>IF(Invoerblad!E11="","",VLOOKUP(Invoerblad!E11,Invoerblad!$K$1:$L$32,2))</f>
        <v>13.399999999999999</v>
      </c>
      <c r="E11" s="10">
        <f>IF(Invoerblad!F11="","",VLOOKUP(Invoerblad!F11,Invoerblad!$K$1:$L$32,2))</f>
        <v>14</v>
      </c>
      <c r="F11" s="9">
        <f>IF(Invoerblad!G11="","",VLOOKUP(Invoerblad!G11,Invoerblad!$K$1:$L$32,2))</f>
        <v>14</v>
      </c>
      <c r="G11" s="9">
        <f>IF(Invoerblad!H11="","",VLOOKUP(Invoerblad!H11,Invoerblad!$K$1:$L$32,2))</f>
        <v>14.299999999999999</v>
      </c>
    </row>
    <row r="12" spans="1:7" ht="33" customHeight="1" thickBot="1" thickTop="1">
      <c r="A12" s="21" t="s">
        <v>22</v>
      </c>
      <c r="B12" s="22" t="s">
        <v>3</v>
      </c>
      <c r="C12" s="17">
        <f>IF(Invoerblad!D12="","",VLOOKUP(Invoerblad!D12,Invoerblad!$K$1:$L$32,2))</f>
        <v>14</v>
      </c>
      <c r="D12" s="18">
        <f>IF(Invoerblad!E12="","",VLOOKUP(Invoerblad!E12,Invoerblad!$K$1:$L$32,2))</f>
        <v>14</v>
      </c>
      <c r="E12" s="18">
        <f>IF(Invoerblad!F12="","",VLOOKUP(Invoerblad!F12,Invoerblad!$K$1:$L$32,2))</f>
        <v>15.399999999999999</v>
      </c>
      <c r="F12" s="18">
        <f>IF(Invoerblad!G12="","",VLOOKUP(Invoerblad!G12,Invoerblad!$K$1:$L$32,2))</f>
        <v>15.2</v>
      </c>
      <c r="G12" s="17">
        <f>IF(Invoerblad!H12="","",VLOOKUP(Invoerblad!H12,Invoerblad!$K$1:$L$32,2))</f>
        <v>14</v>
      </c>
    </row>
    <row r="13" spans="1:7" ht="33" customHeight="1" thickBot="1" thickTop="1">
      <c r="A13" s="19" t="s">
        <v>19</v>
      </c>
      <c r="B13" s="20" t="s">
        <v>9</v>
      </c>
      <c r="C13" s="9">
        <f>IF(Invoerblad!D13="","",VLOOKUP(Invoerblad!D13,Invoerblad!$K$1:$L$32,2))</f>
        <v>14</v>
      </c>
      <c r="D13" s="9">
        <f>IF(Invoerblad!E13="","",VLOOKUP(Invoerblad!E13,Invoerblad!$K$1:$L$32,2))</f>
        <v>14</v>
      </c>
      <c r="E13" s="9">
        <f>IF(Invoerblad!F13="","",VLOOKUP(Invoerblad!F13,Invoerblad!$K$1:$L$32,2))</f>
        <v>15.399999999999999</v>
      </c>
      <c r="F13" s="9">
        <f>IF(Invoerblad!G13="","",VLOOKUP(Invoerblad!G13,Invoerblad!$K$1:$L$32,2))</f>
        <v>15.2</v>
      </c>
      <c r="G13" s="9">
        <f>IF(Invoerblad!H13="","",VLOOKUP(Invoerblad!H13,Invoerblad!$K$1:$L$32,2))</f>
        <v>14</v>
      </c>
    </row>
    <row r="14" ht="14.25" customHeight="1" thickTop="1"/>
    <row r="15" ht="14.25">
      <c r="B15" s="2" t="s">
        <v>24</v>
      </c>
    </row>
    <row r="16" spans="1:6" ht="14.25" customHeight="1">
      <c r="A16" s="29">
        <v>45388</v>
      </c>
      <c r="B16" s="27"/>
      <c r="C16" s="31" t="s">
        <v>27</v>
      </c>
      <c r="D16" s="31"/>
      <c r="E16" s="31"/>
      <c r="F16" s="31"/>
    </row>
    <row r="17" spans="1:6" ht="14.25">
      <c r="A17" s="29">
        <v>45416</v>
      </c>
      <c r="B17" s="28"/>
      <c r="C17" s="31" t="s">
        <v>28</v>
      </c>
      <c r="D17" s="31"/>
      <c r="E17" s="31"/>
      <c r="F17" s="31"/>
    </row>
    <row r="18" spans="1:6" ht="14.25" customHeight="1">
      <c r="A18" s="29">
        <v>45444</v>
      </c>
      <c r="B18" s="28"/>
      <c r="C18" s="31" t="s">
        <v>29</v>
      </c>
      <c r="D18" s="31"/>
      <c r="E18" s="31"/>
      <c r="F18" s="31"/>
    </row>
    <row r="19" spans="1:6" ht="14.25" customHeight="1">
      <c r="A19" s="29">
        <v>45472</v>
      </c>
      <c r="B19" s="28"/>
      <c r="C19" s="31" t="s">
        <v>30</v>
      </c>
      <c r="D19" s="31"/>
      <c r="E19" s="31"/>
      <c r="F19" s="31"/>
    </row>
    <row r="20" spans="1:6" ht="14.25" customHeight="1">
      <c r="A20" s="29">
        <v>45542</v>
      </c>
      <c r="B20" s="28"/>
      <c r="C20" s="31" t="s">
        <v>27</v>
      </c>
      <c r="D20" s="31"/>
      <c r="E20" s="31"/>
      <c r="F20" s="31"/>
    </row>
    <row r="21" spans="1:6" ht="14.25" customHeight="1">
      <c r="A21" s="4"/>
      <c r="B21" s="4"/>
      <c r="C21" s="1"/>
      <c r="D21" s="5"/>
      <c r="E21" s="5"/>
      <c r="F21" s="5"/>
    </row>
    <row r="22" spans="1:6" ht="14.25" customHeight="1">
      <c r="A22" s="33" t="s">
        <v>26</v>
      </c>
      <c r="B22" s="33"/>
      <c r="C22" s="33"/>
      <c r="D22" s="33"/>
      <c r="E22" s="33"/>
      <c r="F22" s="33"/>
    </row>
    <row r="23" spans="1:7" ht="18">
      <c r="A23" s="30" t="s">
        <v>21</v>
      </c>
      <c r="B23" s="30"/>
      <c r="C23" s="30"/>
      <c r="D23" s="30"/>
      <c r="E23" s="30"/>
      <c r="F23" s="30"/>
      <c r="G23" s="30"/>
    </row>
  </sheetData>
  <sheetProtection/>
  <mergeCells count="8">
    <mergeCell ref="A23:G23"/>
    <mergeCell ref="C19:F19"/>
    <mergeCell ref="C20:F20"/>
    <mergeCell ref="A1:G1"/>
    <mergeCell ref="A22:F22"/>
    <mergeCell ref="C16:F16"/>
    <mergeCell ref="C17:F17"/>
    <mergeCell ref="C18:F18"/>
  </mergeCells>
  <printOptions gridLines="1"/>
  <pageMargins left="0.3937007874015748" right="0" top="0" bottom="0" header="0" footer="0"/>
  <pageSetup fitToHeight="1" fitToWidth="1" horizontalDpi="300" verticalDpi="300" orientation="landscape" paperSize="9" scale="88" r:id="rId1"/>
  <ignoredErrors>
    <ignoredError sqref="C10:C13 D10:F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H11" sqref="H11"/>
    </sheetView>
  </sheetViews>
  <sheetFormatPr defaultColWidth="9.140625" defaultRowHeight="12.75"/>
  <cols>
    <col min="2" max="2" width="23.57421875" style="0" bestFit="1" customWidth="1"/>
    <col min="3" max="3" width="15.28125" style="0" bestFit="1" customWidth="1"/>
    <col min="4" max="8" width="15.7109375" style="11" customWidth="1"/>
  </cols>
  <sheetData>
    <row r="1" spans="11:15" ht="12.75">
      <c r="K1" s="6" t="s">
        <v>17</v>
      </c>
      <c r="L1" s="6" t="s">
        <v>18</v>
      </c>
      <c r="O1" t="s">
        <v>25</v>
      </c>
    </row>
    <row r="2" spans="2:15" ht="20.25">
      <c r="B2" s="14" t="str">
        <f>+'tijd schema'!A2</f>
        <v>vereniging</v>
      </c>
      <c r="C2" s="14" t="str">
        <f>+'tijd schema'!B2</f>
        <v>Uit</v>
      </c>
      <c r="D2" s="15">
        <f>+'tijd schema'!C2</f>
        <v>45388</v>
      </c>
      <c r="E2" s="15">
        <f>+'tijd schema'!D2</f>
        <v>45416</v>
      </c>
      <c r="F2" s="15">
        <f>+'tijd schema'!E2</f>
        <v>45444</v>
      </c>
      <c r="G2" s="15">
        <f>+'tijd schema'!F2</f>
        <v>45472</v>
      </c>
      <c r="H2" s="15">
        <f>+'tijd schema'!G2</f>
        <v>45542</v>
      </c>
      <c r="K2">
        <v>1</v>
      </c>
      <c r="L2" s="7">
        <v>12</v>
      </c>
      <c r="O2">
        <v>2024</v>
      </c>
    </row>
    <row r="3" spans="2:12" ht="20.25">
      <c r="B3" s="12" t="str">
        <f>+'tijd schema'!A3</f>
        <v>st. Hubertus</v>
      </c>
      <c r="C3" s="12" t="str">
        <f>+'tijd schema'!B3</f>
        <v>Drunen</v>
      </c>
      <c r="D3" s="13">
        <v>16</v>
      </c>
      <c r="E3" s="13">
        <v>16</v>
      </c>
      <c r="F3" s="13">
        <v>26</v>
      </c>
      <c r="G3" s="13">
        <v>24</v>
      </c>
      <c r="H3" s="13">
        <v>18</v>
      </c>
      <c r="K3">
        <v>2</v>
      </c>
      <c r="L3" s="8">
        <f>+L2+0.1</f>
        <v>12.1</v>
      </c>
    </row>
    <row r="4" spans="2:12" ht="20.25">
      <c r="B4" s="12" t="str">
        <f>+'tijd schema'!A4</f>
        <v>o.l.v. Schuts</v>
      </c>
      <c r="C4" s="12" t="str">
        <f>+'tijd schema'!B4</f>
        <v>Elshout</v>
      </c>
      <c r="D4" s="13">
        <f>+D3</f>
        <v>16</v>
      </c>
      <c r="E4" s="13">
        <f>+E3</f>
        <v>16</v>
      </c>
      <c r="F4" s="13">
        <f>+F3</f>
        <v>26</v>
      </c>
      <c r="G4" s="13">
        <f>+G3</f>
        <v>24</v>
      </c>
      <c r="H4" s="13">
        <f>+H3</f>
        <v>18</v>
      </c>
      <c r="K4">
        <v>3</v>
      </c>
      <c r="L4" s="8">
        <f>+L3+0.1</f>
        <v>12.2</v>
      </c>
    </row>
    <row r="5" spans="2:12" ht="20.25">
      <c r="B5" s="12" t="str">
        <f>+'tijd schema'!A5</f>
        <v>s.s.v. De Zwaan</v>
      </c>
      <c r="C5" s="12" t="str">
        <f>+'tijd schema'!B5</f>
        <v>Genderen</v>
      </c>
      <c r="D5" s="13">
        <v>18</v>
      </c>
      <c r="E5" s="13">
        <v>1</v>
      </c>
      <c r="F5" s="13">
        <v>28</v>
      </c>
      <c r="G5" s="13">
        <v>26</v>
      </c>
      <c r="H5" s="13">
        <v>20</v>
      </c>
      <c r="K5">
        <v>4</v>
      </c>
      <c r="L5" s="8">
        <f aca="true" t="shared" si="0" ref="L5:L42">+L4+0.1</f>
        <v>12.299999999999999</v>
      </c>
    </row>
    <row r="6" spans="2:12" ht="20.25">
      <c r="B6" s="12" t="str">
        <f>+'tijd schema'!A6</f>
        <v>st. Joris</v>
      </c>
      <c r="C6" s="12" t="str">
        <f>+'tijd schema'!B6</f>
        <v>Heesbeen</v>
      </c>
      <c r="D6" s="13">
        <f>+D5</f>
        <v>18</v>
      </c>
      <c r="E6" s="16">
        <f>+E5</f>
        <v>1</v>
      </c>
      <c r="F6" s="13">
        <f>+F5</f>
        <v>28</v>
      </c>
      <c r="G6" s="13">
        <f>+G5</f>
        <v>26</v>
      </c>
      <c r="H6" s="13">
        <f>+H5</f>
        <v>20</v>
      </c>
      <c r="K6">
        <v>5</v>
      </c>
      <c r="L6" s="8">
        <f t="shared" si="0"/>
        <v>12.399999999999999</v>
      </c>
    </row>
    <row r="7" spans="2:12" ht="20.25">
      <c r="B7" s="12" t="str">
        <f>+'tijd schema'!A7</f>
        <v>st. Catharina</v>
      </c>
      <c r="C7" s="12" t="str">
        <f>+'tijd schema'!B7</f>
        <v>Herpt</v>
      </c>
      <c r="D7" s="13">
        <v>20</v>
      </c>
      <c r="E7" s="13">
        <v>3</v>
      </c>
      <c r="F7" s="13">
        <v>15</v>
      </c>
      <c r="G7" s="13">
        <v>28</v>
      </c>
      <c r="H7" s="13">
        <v>22</v>
      </c>
      <c r="K7">
        <v>6</v>
      </c>
      <c r="L7" s="8">
        <f t="shared" si="0"/>
        <v>12.499999999999998</v>
      </c>
    </row>
    <row r="8" spans="2:12" ht="20.25">
      <c r="B8" s="12" t="str">
        <f>+'tijd schema'!A8</f>
        <v>st. Catharina</v>
      </c>
      <c r="C8" s="12" t="str">
        <f>+'tijd schema'!B8</f>
        <v>Vlijmen</v>
      </c>
      <c r="D8" s="13">
        <f>+D7</f>
        <v>20</v>
      </c>
      <c r="E8" s="13">
        <f>+E7</f>
        <v>3</v>
      </c>
      <c r="F8" s="13">
        <f>+F7</f>
        <v>15</v>
      </c>
      <c r="G8" s="13">
        <f>+G7</f>
        <v>28</v>
      </c>
      <c r="H8" s="13">
        <f>+H7</f>
        <v>22</v>
      </c>
      <c r="K8">
        <v>7</v>
      </c>
      <c r="L8" s="8">
        <f>+L2+1</f>
        <v>13</v>
      </c>
    </row>
    <row r="9" spans="1:12" ht="20.25">
      <c r="A9" s="6" t="s">
        <v>20</v>
      </c>
      <c r="B9" s="12" t="str">
        <f>+'tijd schema'!A9</f>
        <v>st. Joris</v>
      </c>
      <c r="C9" s="12" t="str">
        <f>+'tijd schema'!B9</f>
        <v>Nieuwkuijk</v>
      </c>
      <c r="D9" s="13">
        <v>22</v>
      </c>
      <c r="E9" s="13">
        <v>5</v>
      </c>
      <c r="F9" s="13">
        <v>17</v>
      </c>
      <c r="G9" s="13">
        <v>15</v>
      </c>
      <c r="H9" s="13">
        <v>24</v>
      </c>
      <c r="K9">
        <v>8</v>
      </c>
      <c r="L9" s="8">
        <f t="shared" si="0"/>
        <v>13.1</v>
      </c>
    </row>
    <row r="10" spans="2:12" ht="20.25">
      <c r="B10" s="12" t="str">
        <f>+'tijd schema'!A10</f>
        <v>st. Blasius</v>
      </c>
      <c r="C10" s="12" t="str">
        <f>+'tijd schema'!B10</f>
        <v>Heusden</v>
      </c>
      <c r="D10" s="13">
        <v>28</v>
      </c>
      <c r="E10" s="13">
        <v>11</v>
      </c>
      <c r="F10" s="13">
        <v>13</v>
      </c>
      <c r="G10" s="16">
        <v>13</v>
      </c>
      <c r="H10" s="13">
        <v>16</v>
      </c>
      <c r="K10">
        <v>9</v>
      </c>
      <c r="L10" s="8">
        <f t="shared" si="0"/>
        <v>13.2</v>
      </c>
    </row>
    <row r="11" spans="2:12" ht="20.25">
      <c r="B11" s="12" t="str">
        <f>+'tijd schema'!A11</f>
        <v>s.s.v Juliana</v>
      </c>
      <c r="C11" s="12" t="str">
        <f>+'tijd schema'!B11</f>
        <v>Vlijmen</v>
      </c>
      <c r="D11" s="13">
        <f>+D10</f>
        <v>28</v>
      </c>
      <c r="E11" s="13">
        <f>+E10</f>
        <v>11</v>
      </c>
      <c r="F11" s="16">
        <f>+F10</f>
        <v>13</v>
      </c>
      <c r="G11" s="13">
        <f>+G10</f>
        <v>13</v>
      </c>
      <c r="H11" s="13">
        <f>+H10</f>
        <v>16</v>
      </c>
      <c r="K11">
        <v>10</v>
      </c>
      <c r="L11" s="8">
        <f t="shared" si="0"/>
        <v>13.299999999999999</v>
      </c>
    </row>
    <row r="12" spans="2:12" ht="20.25">
      <c r="B12" s="12" t="str">
        <f>+'tijd schema'!A12</f>
        <v>st. Barbara / OLV Vlijmen</v>
      </c>
      <c r="C12" s="12" t="str">
        <f>+'tijd schema'!B12</f>
        <v>Vlijmen</v>
      </c>
      <c r="D12" s="16">
        <v>13</v>
      </c>
      <c r="E12" s="13">
        <v>13</v>
      </c>
      <c r="F12" s="13">
        <v>23</v>
      </c>
      <c r="G12" s="13">
        <v>21</v>
      </c>
      <c r="H12" s="16">
        <v>13</v>
      </c>
      <c r="K12">
        <v>11</v>
      </c>
      <c r="L12" s="8">
        <f t="shared" si="0"/>
        <v>13.399999999999999</v>
      </c>
    </row>
    <row r="13" spans="2:12" ht="20.25">
      <c r="B13" s="12" t="str">
        <f>+'tijd schema'!A13</f>
        <v>St. Ambrosius</v>
      </c>
      <c r="C13" s="12" t="str">
        <f>+'tijd schema'!B13</f>
        <v>Haarsteeg</v>
      </c>
      <c r="D13" s="13">
        <f>+D12</f>
        <v>13</v>
      </c>
      <c r="E13" s="13">
        <f>+E12</f>
        <v>13</v>
      </c>
      <c r="F13" s="13">
        <f>+F12</f>
        <v>23</v>
      </c>
      <c r="G13" s="13">
        <f>+G12</f>
        <v>21</v>
      </c>
      <c r="H13" s="13">
        <f>+H12</f>
        <v>13</v>
      </c>
      <c r="K13">
        <v>12</v>
      </c>
      <c r="L13" s="8">
        <f t="shared" si="0"/>
        <v>13.499999999999998</v>
      </c>
    </row>
    <row r="14" spans="11:12" ht="12.75">
      <c r="K14">
        <v>13</v>
      </c>
      <c r="L14" s="8">
        <f>+L8+1</f>
        <v>14</v>
      </c>
    </row>
    <row r="15" spans="11:12" ht="12.75">
      <c r="K15">
        <v>14</v>
      </c>
      <c r="L15" s="8">
        <f t="shared" si="0"/>
        <v>14.1</v>
      </c>
    </row>
    <row r="16" spans="11:12" ht="12.75">
      <c r="K16">
        <v>15</v>
      </c>
      <c r="L16" s="8">
        <f t="shared" si="0"/>
        <v>14.2</v>
      </c>
    </row>
    <row r="17" spans="11:12" ht="12.75">
      <c r="K17">
        <v>16</v>
      </c>
      <c r="L17" s="8">
        <f t="shared" si="0"/>
        <v>14.299999999999999</v>
      </c>
    </row>
    <row r="18" spans="11:12" ht="12.75">
      <c r="K18">
        <v>17</v>
      </c>
      <c r="L18" s="8">
        <f t="shared" si="0"/>
        <v>14.399999999999999</v>
      </c>
    </row>
    <row r="19" spans="11:12" ht="12.75">
      <c r="K19">
        <v>18</v>
      </c>
      <c r="L19" s="8">
        <f t="shared" si="0"/>
        <v>14.499999999999998</v>
      </c>
    </row>
    <row r="20" spans="11:12" ht="12.75">
      <c r="K20">
        <v>19</v>
      </c>
      <c r="L20" s="8">
        <f>+L14+1</f>
        <v>15</v>
      </c>
    </row>
    <row r="21" spans="11:12" ht="12.75">
      <c r="K21">
        <v>20</v>
      </c>
      <c r="L21" s="8">
        <f t="shared" si="0"/>
        <v>15.1</v>
      </c>
    </row>
    <row r="22" spans="11:12" ht="12.75">
      <c r="K22">
        <v>21</v>
      </c>
      <c r="L22" s="8">
        <f t="shared" si="0"/>
        <v>15.2</v>
      </c>
    </row>
    <row r="23" spans="11:12" ht="12.75">
      <c r="K23">
        <v>22</v>
      </c>
      <c r="L23" s="8">
        <f t="shared" si="0"/>
        <v>15.299999999999999</v>
      </c>
    </row>
    <row r="24" spans="11:12" ht="12.75">
      <c r="K24">
        <v>23</v>
      </c>
      <c r="L24" s="8">
        <f t="shared" si="0"/>
        <v>15.399999999999999</v>
      </c>
    </row>
    <row r="25" spans="11:12" ht="12.75">
      <c r="K25">
        <v>24</v>
      </c>
      <c r="L25" s="8">
        <f t="shared" si="0"/>
        <v>15.499999999999998</v>
      </c>
    </row>
    <row r="26" spans="11:12" ht="12.75">
      <c r="K26">
        <v>25</v>
      </c>
      <c r="L26" s="8">
        <f>+L20+1</f>
        <v>16</v>
      </c>
    </row>
    <row r="27" spans="11:12" ht="12.75">
      <c r="K27">
        <v>26</v>
      </c>
      <c r="L27" s="8">
        <f t="shared" si="0"/>
        <v>16.1</v>
      </c>
    </row>
    <row r="28" spans="11:12" ht="12.75">
      <c r="K28">
        <v>27</v>
      </c>
      <c r="L28" s="8">
        <f t="shared" si="0"/>
        <v>16.200000000000003</v>
      </c>
    </row>
    <row r="29" spans="11:12" ht="12.75">
      <c r="K29">
        <v>28</v>
      </c>
      <c r="L29" s="8">
        <f t="shared" si="0"/>
        <v>16.300000000000004</v>
      </c>
    </row>
    <row r="30" spans="11:12" ht="12.75">
      <c r="K30">
        <v>29</v>
      </c>
      <c r="L30" s="8">
        <f t="shared" si="0"/>
        <v>16.400000000000006</v>
      </c>
    </row>
    <row r="31" spans="11:12" ht="12.75">
      <c r="K31">
        <v>30</v>
      </c>
      <c r="L31" s="8">
        <f t="shared" si="0"/>
        <v>16.500000000000007</v>
      </c>
    </row>
    <row r="32" spans="11:12" ht="12.75">
      <c r="K32">
        <v>31</v>
      </c>
      <c r="L32" s="8">
        <f>+L26+1</f>
        <v>17</v>
      </c>
    </row>
    <row r="33" spans="11:12" ht="12.75">
      <c r="K33">
        <v>32</v>
      </c>
      <c r="L33" s="8">
        <f t="shared" si="0"/>
        <v>17.1</v>
      </c>
    </row>
    <row r="34" spans="11:12" ht="12.75">
      <c r="K34">
        <v>33</v>
      </c>
      <c r="L34" s="8">
        <f t="shared" si="0"/>
        <v>17.200000000000003</v>
      </c>
    </row>
    <row r="35" spans="11:12" ht="12.75">
      <c r="K35">
        <v>34</v>
      </c>
      <c r="L35" s="8">
        <f t="shared" si="0"/>
        <v>17.300000000000004</v>
      </c>
    </row>
    <row r="36" spans="11:12" ht="12.75">
      <c r="K36">
        <v>35</v>
      </c>
      <c r="L36" s="8">
        <f t="shared" si="0"/>
        <v>17.400000000000006</v>
      </c>
    </row>
    <row r="37" spans="11:12" ht="12.75">
      <c r="K37">
        <v>36</v>
      </c>
      <c r="L37" s="8">
        <f t="shared" si="0"/>
        <v>17.500000000000007</v>
      </c>
    </row>
    <row r="38" spans="11:12" ht="12.75">
      <c r="K38">
        <v>37</v>
      </c>
      <c r="L38" s="8">
        <f>+L32+1</f>
        <v>18</v>
      </c>
    </row>
    <row r="39" spans="11:12" ht="12.75">
      <c r="K39">
        <v>38</v>
      </c>
      <c r="L39" s="8">
        <f t="shared" si="0"/>
        <v>18.1</v>
      </c>
    </row>
    <row r="40" spans="11:12" ht="12.75">
      <c r="K40">
        <v>39</v>
      </c>
      <c r="L40" s="8">
        <f t="shared" si="0"/>
        <v>18.200000000000003</v>
      </c>
    </row>
    <row r="41" spans="11:12" ht="12.75">
      <c r="K41">
        <v>40</v>
      </c>
      <c r="L41" s="8">
        <f t="shared" si="0"/>
        <v>18.300000000000004</v>
      </c>
    </row>
    <row r="42" spans="11:12" ht="12.75">
      <c r="K42">
        <v>41</v>
      </c>
      <c r="L42" s="8">
        <f t="shared" si="0"/>
        <v>18.400000000000006</v>
      </c>
    </row>
  </sheetData>
  <sheetProtection/>
  <printOptions/>
  <pageMargins left="0.7" right="0.7" top="0.75" bottom="0.75" header="0.3" footer="0.3"/>
  <pageSetup fitToHeight="1" fitToWidth="1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jos Klerks</cp:lastModifiedBy>
  <cp:lastPrinted>2022-03-05T07:55:51Z</cp:lastPrinted>
  <dcterms:created xsi:type="dcterms:W3CDTF">2001-01-28T13:31:38Z</dcterms:created>
  <dcterms:modified xsi:type="dcterms:W3CDTF">2024-02-10T11:32:03Z</dcterms:modified>
  <cp:category/>
  <cp:version/>
  <cp:contentType/>
  <cp:contentStatus/>
</cp:coreProperties>
</file>